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. PEKERJAAN KAMPUS AKSI\7. DOKUMEN PENELITIAN PENGABDIAN MASYARAKAT KERJASAMA\7. PENELITIAN PDP 2021\DATA WHRPG\"/>
    </mc:Choice>
  </mc:AlternateContent>
  <bookViews>
    <workbookView xWindow="0" yWindow="0" windowWidth="15345" windowHeight="6795" firstSheet="3" activeTab="8"/>
  </bookViews>
  <sheets>
    <sheet name="Jumlah jam kerja" sheetId="1" r:id="rId1"/>
    <sheet name="Jumlah produksi Listrik" sheetId="2" r:id="rId2"/>
    <sheet name="Availability" sheetId="3" r:id="rId3"/>
    <sheet name="OEE akhir" sheetId="9" r:id="rId4"/>
    <sheet name="OEE awal" sheetId="8" r:id="rId5"/>
    <sheet name="performance sebelum" sheetId="10" r:id="rId6"/>
    <sheet name="performance sesudah" sheetId="4" r:id="rId7"/>
    <sheet name="Quality " sheetId="7" r:id="rId8"/>
    <sheet name="grafik" sheetId="11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0" l="1"/>
  <c r="E12" i="10"/>
  <c r="E11" i="10"/>
  <c r="E10" i="10"/>
  <c r="E9" i="10"/>
  <c r="E8" i="10"/>
  <c r="E7" i="10"/>
  <c r="E6" i="10"/>
  <c r="E5" i="10"/>
  <c r="E4" i="10"/>
  <c r="E3" i="10"/>
  <c r="E2" i="10"/>
  <c r="E14" i="10" s="1"/>
  <c r="B5" i="9" l="1"/>
  <c r="H13" i="7"/>
  <c r="D13" i="7"/>
  <c r="D12" i="7"/>
  <c r="D11" i="7"/>
  <c r="D10" i="7"/>
  <c r="D9" i="7"/>
  <c r="D8" i="7"/>
  <c r="D7" i="7"/>
  <c r="D6" i="7"/>
  <c r="D5" i="7"/>
  <c r="D4" i="7"/>
  <c r="D3" i="7"/>
  <c r="D2" i="7"/>
  <c r="D14" i="7" s="1"/>
  <c r="E3" i="2"/>
  <c r="E4" i="2"/>
  <c r="E5" i="2"/>
  <c r="E6" i="2"/>
  <c r="E7" i="2"/>
  <c r="E8" i="2"/>
  <c r="E9" i="2"/>
  <c r="E10" i="2"/>
  <c r="E11" i="2"/>
  <c r="E12" i="2"/>
  <c r="E13" i="2"/>
  <c r="E2" i="2"/>
  <c r="E14" i="2" s="1"/>
  <c r="E3" i="4"/>
  <c r="E4" i="4"/>
  <c r="E5" i="4"/>
  <c r="E6" i="4"/>
  <c r="E7" i="4"/>
  <c r="E8" i="4"/>
  <c r="E9" i="4"/>
  <c r="E10" i="4"/>
  <c r="E11" i="4"/>
  <c r="E12" i="4"/>
  <c r="E13" i="4"/>
  <c r="E2" i="4"/>
  <c r="D12" i="3"/>
  <c r="E12" i="3" s="1"/>
  <c r="D3" i="3"/>
  <c r="E3" i="3" s="1"/>
  <c r="D4" i="3"/>
  <c r="E4" i="3" s="1"/>
  <c r="D5" i="3"/>
  <c r="E5" i="3" s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3" i="3"/>
  <c r="E13" i="3" s="1"/>
  <c r="D2" i="3"/>
  <c r="E2" i="3" s="1"/>
  <c r="E14" i="3" l="1"/>
  <c r="E14" i="4"/>
</calcChain>
</file>

<file path=xl/sharedStrings.xml><?xml version="1.0" encoding="utf-8"?>
<sst xmlns="http://schemas.openxmlformats.org/spreadsheetml/2006/main" count="109" uniqueCount="40">
  <si>
    <t>Bulan</t>
  </si>
  <si>
    <t>Jumlah hari</t>
  </si>
  <si>
    <t>Total Shift Kerja</t>
  </si>
  <si>
    <t>Jumlah kerja Shift</t>
  </si>
  <si>
    <t>Jumlah Waktu Kerja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</si>
  <si>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</si>
  <si>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</si>
  <si>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</si>
  <si>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</si>
  <si>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</si>
  <si>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</si>
  <si>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</si>
  <si>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</si>
  <si>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</si>
  <si>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</si>
  <si>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</si>
  <si>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</si>
  <si>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Jumlah Produksi (ton)</t>
  </si>
  <si>
    <t>Loading Time (menit)</t>
  </si>
  <si>
    <t>Total Unplanned Downtime (menit)</t>
  </si>
  <si>
    <t>Operating Time (menit)</t>
  </si>
  <si>
    <t>Availability Rate (%)</t>
  </si>
  <si>
    <t>Rata-rata</t>
  </si>
  <si>
    <t>Proceed Amount</t>
  </si>
  <si>
    <t>Ideal Cycle Time</t>
  </si>
  <si>
    <t>Performance Ratio</t>
  </si>
  <si>
    <t>Deffect Amount</t>
  </si>
  <si>
    <t>Quality ratio</t>
  </si>
  <si>
    <t>Rata-rata Quality ratio</t>
  </si>
  <si>
    <t>Performance</t>
  </si>
  <si>
    <t>Quality</t>
  </si>
  <si>
    <t>Parameter</t>
  </si>
  <si>
    <t>Standar Dunia</t>
  </si>
  <si>
    <t>Availability ratio</t>
  </si>
  <si>
    <t>Performance ratio</t>
  </si>
  <si>
    <t>OEE</t>
  </si>
  <si>
    <t>Kinerja produksi Listrik Tahun</t>
  </si>
  <si>
    <t>Jumlah Produksi Listrik (MW)</t>
  </si>
  <si>
    <t>Mesin Produksi Listrik WHRPG</t>
  </si>
  <si>
    <t>Mesin Produksi WHRPG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</si>
</sst>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0" xfId="0" applyFont="1" applyBorder="1"/>
    <xf numFmtId="0" fontId="1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2" fillId="0" borderId="1" xfId="0" applyNumberFormat="1" applyFont="1" applyBorder="1"/>
    <xf numFmtId="0" fontId="2" fillId="0" borderId="1" xfId="0" applyFont="1" applyBorder="1" applyAlignment="1"/>
    <xf numFmtId="0" fontId="2" fillId="2" borderId="1" xfId="0" applyFont="1" applyFill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/>
    <xf numFmtId="2" fontId="1" fillId="0" borderId="1" xfId="0" applyNumberFormat="1" applyFont="1" applyBorder="1"/>
    <xf numFmtId="2" fontId="1" fillId="0" borderId="0" xfId="0" applyNumberFormat="1" applyFont="1"/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grafik!$C$3</c:f>
              <c:strCache>
                <c:ptCount val="1"/>
                <c:pt idx="0">
                  <c:v>Jumlah Produksi Listrik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grafik!$B$4:$B$9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grafik!$C$4:$C$9</c:f>
              <c:numCache>
                <c:formatCode>General</c:formatCode>
                <c:ptCount val="6"/>
                <c:pt idx="0">
                  <c:v>22.5</c:v>
                </c:pt>
                <c:pt idx="1">
                  <c:v>19.3</c:v>
                </c:pt>
                <c:pt idx="2">
                  <c:v>23.6</c:v>
                </c:pt>
                <c:pt idx="3">
                  <c:v>22.7</c:v>
                </c:pt>
                <c:pt idx="4">
                  <c:v>24.9</c:v>
                </c:pt>
                <c:pt idx="5">
                  <c:v>23.2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5807680"/>
        <c:axId val="255810816"/>
      </c:barChart>
      <c:catAx>
        <c:axId val="255807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55810816"/>
        <c:crosses val="autoZero"/>
        <c:auto val="1"/>
        <c:lblAlgn val="ctr"/>
        <c:lblOffset val="100"/>
        <c:noMultiLvlLbl val="0"/>
      </c:catAx>
      <c:valAx>
        <c:axId val="255810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55807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1352550</xdr:colOff>
      <xdr:row>5</xdr:row>
      <xdr:rowOff>4762</xdr:rowOff>
    </xdr:from>
    <xdr:to>
      <xdr:col>9</xdr:col>
      <xdr:colOff>571500</xdr:colOff>
      <xdr:row>19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workbookViewId="0">
      <selection activeCell="E18" sqref="E18"/>
    </sheetView>
  </sheetViews>
  <sheetFormatPr defaultRowHeight="15" x14ac:dyDescent="0.25"/>
  <cols>
    <col min="1" max="1" width="17.28515625" customWidth="1"/>
    <col min="2" max="2" width="12.7109375" customWidth="1"/>
    <col min="3" max="3" width="16.7109375" customWidth="1"/>
    <col min="4" max="4" width="17.28515625" customWidth="1"/>
    <col min="5" max="5" width="18.425781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20" sqref="E20"/>
    </sheetView>
  </sheetViews>
  <sheetFormatPr defaultRowHeight="12.75" x14ac:dyDescent="0.2"/>
  <cols>
    <col min="1" max="1" width="12.28515625" style="2" customWidth="1"/>
    <col min="2" max="2" width="14.7109375" style="2" customWidth="1"/>
    <col min="3" max="3" width="9.140625" style="2"/>
    <col min="4" max="4" width="9.85546875" style="2" customWidth="1"/>
    <col min="5" max="5" width="10.5703125" style="2" customWidth="1"/>
    <col min="6" max="16384" width="9.140625" style="2"/>
  </cols>
  <sheetData>
    <row r="1" spans="1:5" ht="25.5" x14ac:dyDescent="0.2">
      <c r="A1" s="4" t="s">
        <v>0</v>
      </c>
      <c r="B1" s="5" t="s">
        <v>17</v>
      </c>
      <c r="C1" s="5" t="s">
        <v>26</v>
      </c>
      <c r="D1" s="5" t="s">
        <v>23</v>
      </c>
      <c r="E1" s="5" t="s">
        <v>27</v>
      </c>
    </row>
    <row r="2" spans="1:5" x14ac:dyDescent="0.2">
      <c r="A2" s="7" t="s">
        <v>12</v>
      </c>
      <c r="B2" s="7">
        <v>22</v>
      </c>
      <c r="C2" s="24">
        <v>6</v>
      </c>
      <c r="D2" s="23">
        <v>74</v>
      </c>
      <c r="E2" s="28">
        <f>D2-C2/D2*100</f>
        <v>65.891891891891888</v>
      </c>
    </row>
    <row r="3" spans="1:5" x14ac:dyDescent="0.2">
      <c r="A3" s="7" t="s">
        <v>13</v>
      </c>
      <c r="B3" s="7">
        <v>23</v>
      </c>
      <c r="C3" s="24">
        <v>5</v>
      </c>
      <c r="D3" s="23">
        <v>76</v>
      </c>
      <c r="E3" s="28">
        <f t="shared" ref="E3:E13" si="0">D3-C3/D3*100</f>
        <v>69.421052631578945</v>
      </c>
    </row>
    <row r="4" spans="1:5" x14ac:dyDescent="0.2">
      <c r="A4" s="7" t="s">
        <v>14</v>
      </c>
      <c r="B4" s="7">
        <v>25</v>
      </c>
      <c r="C4" s="24">
        <v>3</v>
      </c>
      <c r="D4" s="23">
        <v>79</v>
      </c>
      <c r="E4" s="28">
        <f t="shared" si="0"/>
        <v>75.202531645569621</v>
      </c>
    </row>
    <row r="5" spans="1:5" x14ac:dyDescent="0.2">
      <c r="A5" s="7" t="s">
        <v>15</v>
      </c>
      <c r="B5" s="7">
        <v>26</v>
      </c>
      <c r="C5" s="24">
        <v>2</v>
      </c>
      <c r="D5" s="23">
        <v>80</v>
      </c>
      <c r="E5" s="28">
        <f t="shared" si="0"/>
        <v>77.5</v>
      </c>
    </row>
    <row r="6" spans="1:5" x14ac:dyDescent="0.2">
      <c r="A6" s="7" t="s">
        <v>16</v>
      </c>
      <c r="B6" s="7">
        <v>22</v>
      </c>
      <c r="C6" s="24">
        <v>6</v>
      </c>
      <c r="D6" s="23">
        <v>70</v>
      </c>
      <c r="E6" s="28">
        <f t="shared" si="0"/>
        <v>61.428571428571431</v>
      </c>
    </row>
    <row r="7" spans="1:5" x14ac:dyDescent="0.2">
      <c r="A7" s="8" t="s">
        <v>5</v>
      </c>
      <c r="B7" s="7">
        <v>24</v>
      </c>
      <c r="C7" s="24">
        <v>4</v>
      </c>
      <c r="D7" s="23">
        <v>73</v>
      </c>
      <c r="E7" s="28">
        <f t="shared" si="0"/>
        <v>67.520547945205479</v>
      </c>
    </row>
    <row r="8" spans="1:5" x14ac:dyDescent="0.2">
      <c r="A8" s="7" t="s">
        <v>6</v>
      </c>
      <c r="B8" s="7">
        <v>25</v>
      </c>
      <c r="C8" s="24">
        <v>3</v>
      </c>
      <c r="D8" s="23">
        <v>76</v>
      </c>
      <c r="E8" s="28">
        <f t="shared" si="0"/>
        <v>72.05263157894737</v>
      </c>
    </row>
    <row r="9" spans="1:5" x14ac:dyDescent="0.2">
      <c r="A9" s="7" t="s">
        <v>7</v>
      </c>
      <c r="B9" s="7">
        <v>26</v>
      </c>
      <c r="C9" s="24">
        <v>2</v>
      </c>
      <c r="D9" s="23">
        <v>79</v>
      </c>
      <c r="E9" s="28">
        <f t="shared" si="0"/>
        <v>76.468354430379748</v>
      </c>
    </row>
    <row r="10" spans="1:5" x14ac:dyDescent="0.2">
      <c r="A10" s="7" t="s">
        <v>8</v>
      </c>
      <c r="B10" s="7">
        <v>26</v>
      </c>
      <c r="C10" s="24">
        <v>2</v>
      </c>
      <c r="D10" s="23">
        <v>71</v>
      </c>
      <c r="E10" s="28">
        <f t="shared" si="0"/>
        <v>68.183098591549296</v>
      </c>
    </row>
    <row r="11" spans="1:5" x14ac:dyDescent="0.2">
      <c r="A11" s="7" t="s">
        <v>9</v>
      </c>
      <c r="B11" s="7">
        <v>27</v>
      </c>
      <c r="C11" s="24">
        <v>1</v>
      </c>
      <c r="D11" s="23">
        <v>82</v>
      </c>
      <c r="E11" s="28">
        <f t="shared" si="0"/>
        <v>80.780487804878049</v>
      </c>
    </row>
    <row r="12" spans="1:5" x14ac:dyDescent="0.2">
      <c r="A12" s="7" t="s">
        <v>10</v>
      </c>
      <c r="B12" s="7">
        <v>27</v>
      </c>
      <c r="C12" s="24">
        <v>1</v>
      </c>
      <c r="D12" s="23">
        <v>78</v>
      </c>
      <c r="E12" s="28">
        <f t="shared" si="0"/>
        <v>76.717948717948715</v>
      </c>
    </row>
    <row r="13" spans="1:5" x14ac:dyDescent="0.2">
      <c r="A13" s="7" t="s">
        <v>11</v>
      </c>
      <c r="B13" s="7">
        <v>28</v>
      </c>
      <c r="C13" s="24">
        <v>0</v>
      </c>
      <c r="D13" s="23">
        <v>75</v>
      </c>
      <c r="E13" s="28">
        <f t="shared" si="0"/>
        <v>75</v>
      </c>
    </row>
    <row r="14" spans="1:5" x14ac:dyDescent="0.2">
      <c r="A14" s="1"/>
      <c r="B14" s="1"/>
      <c r="E14" s="29">
        <f>AVERAGE(E2:E13)</f>
        <v>72.180593055543369</v>
      </c>
    </row>
    <row r="15" spans="1:5" x14ac:dyDescent="0.2">
      <c r="A15" s="1"/>
      <c r="B15" s="1"/>
    </row>
    <row r="16" spans="1:5" x14ac:dyDescent="0.2">
      <c r="A16" s="1"/>
      <c r="B16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H13" sqref="H13"/>
    </sheetView>
  </sheetViews>
  <sheetFormatPr defaultRowHeight="12.75" x14ac:dyDescent="0.2"/>
  <cols>
    <col min="1" max="1" width="9.42578125" style="2" customWidth="1"/>
    <col min="2" max="2" width="11.42578125" style="2" customWidth="1"/>
    <col min="3" max="3" width="14" style="2" customWidth="1"/>
    <col min="4" max="4" width="14.28515625" style="2" customWidth="1"/>
    <col min="5" max="5" width="12.85546875" style="2" customWidth="1"/>
    <col min="6" max="16384" width="9.140625" style="2"/>
  </cols>
  <sheetData>
    <row r="1" spans="1:6" s="1" customFormat="1" ht="40.5" customHeight="1" x14ac:dyDescent="0.2">
      <c r="A1" s="4" t="s">
        <v>0</v>
      </c>
      <c r="B1" s="5" t="s">
        <v>18</v>
      </c>
      <c r="C1" s="5" t="s">
        <v>19</v>
      </c>
      <c r="D1" s="5" t="s">
        <v>20</v>
      </c>
      <c r="E1" s="5" t="s">
        <v>21</v>
      </c>
    </row>
    <row r="2" spans="1:6" x14ac:dyDescent="0.2">
      <c r="A2" s="13" t="s">
        <v>12</v>
      </c>
      <c r="B2" s="15">
        <v>92230</v>
      </c>
      <c r="C2" s="7">
        <v>4000</v>
      </c>
      <c r="D2" s="7">
        <f>B2-C2</f>
        <v>88230</v>
      </c>
      <c r="E2" s="9">
        <f>D2/B2*100</f>
        <v>95.663016372113191</v>
      </c>
    </row>
    <row r="3" spans="1:6" x14ac:dyDescent="0.2">
      <c r="A3" s="13" t="s">
        <v>13</v>
      </c>
      <c r="B3" s="15">
        <v>61350</v>
      </c>
      <c r="C3" s="7">
        <v>7200</v>
      </c>
      <c r="D3" s="7">
        <f t="shared" ref="D3:D13" si="0">B3-C3</f>
        <v>54150</v>
      </c>
      <c r="E3" s="9">
        <f t="shared" ref="E3:E13" si="1">D3/B3*100</f>
        <v>88.264058679706608</v>
      </c>
    </row>
    <row r="4" spans="1:6" x14ac:dyDescent="0.2">
      <c r="A4" s="13" t="s">
        <v>15</v>
      </c>
      <c r="B4" s="15">
        <v>70050</v>
      </c>
      <c r="C4" s="7">
        <v>9700</v>
      </c>
      <c r="D4" s="7">
        <f t="shared" si="0"/>
        <v>60350</v>
      </c>
      <c r="E4" s="9">
        <f t="shared" si="1"/>
        <v>86.152748037116339</v>
      </c>
    </row>
    <row r="5" spans="1:6" x14ac:dyDescent="0.2">
      <c r="A5" s="13" t="s">
        <v>14</v>
      </c>
      <c r="B5" s="15">
        <v>79800</v>
      </c>
      <c r="C5" s="7">
        <v>6000</v>
      </c>
      <c r="D5" s="7">
        <f t="shared" si="0"/>
        <v>73800</v>
      </c>
      <c r="E5" s="9">
        <f t="shared" si="1"/>
        <v>92.481203007518801</v>
      </c>
    </row>
    <row r="6" spans="1:6" x14ac:dyDescent="0.2">
      <c r="A6" s="13" t="s">
        <v>16</v>
      </c>
      <c r="B6" s="15">
        <v>90050</v>
      </c>
      <c r="C6" s="7">
        <v>9000</v>
      </c>
      <c r="D6" s="7">
        <f t="shared" si="0"/>
        <v>81050</v>
      </c>
      <c r="E6" s="9">
        <f t="shared" si="1"/>
        <v>90.005552470849523</v>
      </c>
    </row>
    <row r="7" spans="1:6" x14ac:dyDescent="0.2">
      <c r="A7" s="13" t="s">
        <v>5</v>
      </c>
      <c r="B7" s="15">
        <v>60450</v>
      </c>
      <c r="C7" s="7">
        <v>5600</v>
      </c>
      <c r="D7" s="7">
        <f t="shared" si="0"/>
        <v>54850</v>
      </c>
      <c r="E7" s="9">
        <f t="shared" si="1"/>
        <v>90.736145574855257</v>
      </c>
    </row>
    <row r="8" spans="1:6" x14ac:dyDescent="0.2">
      <c r="A8" s="13" t="s">
        <v>6</v>
      </c>
      <c r="B8" s="15">
        <v>71450</v>
      </c>
      <c r="C8" s="7">
        <v>8000</v>
      </c>
      <c r="D8" s="7">
        <f t="shared" si="0"/>
        <v>63450</v>
      </c>
      <c r="E8" s="9">
        <f t="shared" si="1"/>
        <v>88.803358992302307</v>
      </c>
    </row>
    <row r="9" spans="1:6" x14ac:dyDescent="0.2">
      <c r="A9" s="13" t="s">
        <v>7</v>
      </c>
      <c r="B9" s="15">
        <v>70660</v>
      </c>
      <c r="C9" s="7">
        <v>7075</v>
      </c>
      <c r="D9" s="7">
        <f t="shared" si="0"/>
        <v>63585</v>
      </c>
      <c r="E9" s="9">
        <f t="shared" si="1"/>
        <v>89.987262949334848</v>
      </c>
    </row>
    <row r="10" spans="1:6" x14ac:dyDescent="0.2">
      <c r="A10" s="13" t="s">
        <v>8</v>
      </c>
      <c r="B10" s="15">
        <v>89020</v>
      </c>
      <c r="C10" s="7">
        <v>7800</v>
      </c>
      <c r="D10" s="7">
        <f t="shared" si="0"/>
        <v>81220</v>
      </c>
      <c r="E10" s="9">
        <f t="shared" si="1"/>
        <v>91.237924062008531</v>
      </c>
    </row>
    <row r="11" spans="1:6" x14ac:dyDescent="0.2">
      <c r="A11" s="13" t="s">
        <v>9</v>
      </c>
      <c r="B11" s="15">
        <v>81500</v>
      </c>
      <c r="C11" s="7">
        <v>8500</v>
      </c>
      <c r="D11" s="7">
        <f t="shared" si="0"/>
        <v>73000</v>
      </c>
      <c r="E11" s="9">
        <f t="shared" si="1"/>
        <v>89.570552147239269</v>
      </c>
      <c r="F11" s="3"/>
    </row>
    <row r="12" spans="1:6" x14ac:dyDescent="0.2">
      <c r="A12" s="13" t="s">
        <v>10</v>
      </c>
      <c r="B12" s="15">
        <v>70200</v>
      </c>
      <c r="C12" s="7">
        <v>7750</v>
      </c>
      <c r="D12" s="7">
        <f t="shared" si="0"/>
        <v>62450</v>
      </c>
      <c r="E12" s="9">
        <f t="shared" si="1"/>
        <v>88.960113960113958</v>
      </c>
      <c r="F12" s="3"/>
    </row>
    <row r="13" spans="1:6" x14ac:dyDescent="0.2">
      <c r="A13" s="13" t="s">
        <v>11</v>
      </c>
      <c r="B13" s="15">
        <v>92000</v>
      </c>
      <c r="C13" s="7">
        <v>7100</v>
      </c>
      <c r="D13" s="7">
        <f t="shared" si="0"/>
        <v>84900</v>
      </c>
      <c r="E13" s="9">
        <f t="shared" si="1"/>
        <v>92.282608695652172</v>
      </c>
    </row>
    <row r="14" spans="1:6" x14ac:dyDescent="0.2">
      <c r="A14" s="30" t="s">
        <v>22</v>
      </c>
      <c r="B14" s="31"/>
      <c r="C14" s="31"/>
      <c r="D14" s="32"/>
      <c r="E14" s="9">
        <f>AVERAGE(E2:E13)</f>
        <v>90.345378745734237</v>
      </c>
    </row>
  </sheetData>
  <mergeCells count="1">
    <mergeCell ref="A14:D14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F12" sqref="F12"/>
    </sheetView>
  </sheetViews>
  <sheetFormatPr defaultRowHeight="15" x14ac:dyDescent="0.25"/>
  <cols>
    <col min="1" max="1" width="15.85546875" style="2" customWidth="1"/>
    <col min="2" max="2" width="19.28515625" style="2" customWidth="1"/>
    <col min="3" max="3" width="14.28515625" style="2" customWidth="1"/>
  </cols>
  <sheetData>
    <row r="1" spans="1:3" x14ac:dyDescent="0.25">
      <c r="A1" s="4" t="s">
        <v>31</v>
      </c>
      <c r="B1" s="4" t="s">
        <v>38</v>
      </c>
      <c r="C1" s="4" t="s">
        <v>32</v>
      </c>
    </row>
    <row r="2" spans="1:3" x14ac:dyDescent="0.25">
      <c r="A2" s="6" t="s">
        <v>33</v>
      </c>
      <c r="B2" s="9">
        <v>85.3</v>
      </c>
      <c r="C2" s="26">
        <v>90</v>
      </c>
    </row>
    <row r="3" spans="1:3" x14ac:dyDescent="0.25">
      <c r="A3" s="6" t="s">
        <v>34</v>
      </c>
      <c r="B3" s="7">
        <v>76.03</v>
      </c>
      <c r="C3" s="26">
        <v>95</v>
      </c>
    </row>
    <row r="4" spans="1:3" x14ac:dyDescent="0.25">
      <c r="A4" s="6" t="s">
        <v>27</v>
      </c>
      <c r="B4" s="9">
        <v>70.7</v>
      </c>
      <c r="C4" s="26">
        <v>99</v>
      </c>
    </row>
    <row r="5" spans="1:3" x14ac:dyDescent="0.25">
      <c r="A5" s="6" t="s">
        <v>35</v>
      </c>
      <c r="B5" s="7">
        <f>B2*B3*B4/100</f>
        <v>4585.1488129999998</v>
      </c>
      <c r="C5" s="26">
        <v>85</v>
      </c>
    </row>
    <row r="9" spans="1:3" x14ac:dyDescent="0.25">
      <c r="C9" s="2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F11" sqref="F11"/>
    </sheetView>
  </sheetViews>
  <sheetFormatPr defaultRowHeight="15" x14ac:dyDescent="0.25"/>
  <cols>
    <col min="1" max="1" width="15.85546875" style="2" customWidth="1"/>
    <col min="2" max="2" width="19.28515625" style="2" customWidth="1"/>
    <col min="3" max="3" width="14.28515625" style="2" customWidth="1"/>
  </cols>
  <sheetData>
    <row r="1" spans="1:3" x14ac:dyDescent="0.25">
      <c r="A1" s="4" t="s">
        <v>31</v>
      </c>
      <c r="B1" s="4" t="s">
        <v>39</v>
      </c>
      <c r="C1" s="4" t="s">
        <v>32</v>
      </c>
    </row>
    <row r="2" spans="1:3" x14ac:dyDescent="0.25">
      <c r="A2" s="6" t="s">
        <v>33</v>
      </c>
      <c r="B2" s="9">
        <v>85.3</v>
      </c>
      <c r="C2" s="26">
        <v>90</v>
      </c>
    </row>
    <row r="3" spans="1:3" x14ac:dyDescent="0.25">
      <c r="A3" s="6" t="s">
        <v>34</v>
      </c>
      <c r="B3" s="7">
        <v>26.03</v>
      </c>
      <c r="C3" s="26">
        <v>95</v>
      </c>
    </row>
    <row r="4" spans="1:3" x14ac:dyDescent="0.25">
      <c r="A4" s="6" t="s">
        <v>27</v>
      </c>
      <c r="B4" s="9">
        <v>70.7</v>
      </c>
      <c r="C4" s="26">
        <v>99</v>
      </c>
    </row>
    <row r="5" spans="1:3" x14ac:dyDescent="0.25">
      <c r="A5" s="6" t="s">
        <v>35</v>
      </c>
      <c r="B5" s="7">
        <v>15.69</v>
      </c>
      <c r="C5" s="26">
        <v>85</v>
      </c>
    </row>
    <row r="9" spans="1:3" x14ac:dyDescent="0.25">
      <c r="C9" s="2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H3" sqref="H3"/>
    </sheetView>
  </sheetViews>
  <sheetFormatPr defaultRowHeight="12" x14ac:dyDescent="0.2"/>
  <cols>
    <col min="1" max="1" width="9.140625" style="10"/>
    <col min="2" max="2" width="12.140625" style="10" customWidth="1"/>
    <col min="3" max="3" width="13.7109375" style="10" customWidth="1"/>
    <col min="4" max="4" width="9.140625" style="10"/>
    <col min="5" max="5" width="10.7109375" style="10" customWidth="1"/>
    <col min="6" max="16384" width="9.140625" style="10"/>
  </cols>
  <sheetData>
    <row r="1" spans="1:5" ht="24" x14ac:dyDescent="0.2">
      <c r="A1" s="11" t="s">
        <v>0</v>
      </c>
      <c r="B1" s="12" t="s">
        <v>20</v>
      </c>
      <c r="C1" s="11" t="s">
        <v>23</v>
      </c>
      <c r="D1" s="12" t="s">
        <v>24</v>
      </c>
      <c r="E1" s="21" t="s">
        <v>25</v>
      </c>
    </row>
    <row r="2" spans="1:5" x14ac:dyDescent="0.2">
      <c r="A2" s="13" t="s">
        <v>12</v>
      </c>
      <c r="B2" s="16">
        <v>9900</v>
      </c>
      <c r="C2" s="18">
        <v>74</v>
      </c>
      <c r="D2" s="17">
        <v>35</v>
      </c>
      <c r="E2" s="22">
        <f>C2*D2/B2*100</f>
        <v>26.161616161616163</v>
      </c>
    </row>
    <row r="3" spans="1:5" x14ac:dyDescent="0.2">
      <c r="A3" s="13" t="s">
        <v>13</v>
      </c>
      <c r="B3" s="16">
        <v>10500</v>
      </c>
      <c r="C3" s="18">
        <v>76</v>
      </c>
      <c r="D3" s="17">
        <v>35</v>
      </c>
      <c r="E3" s="22">
        <f t="shared" ref="E3:E13" si="0">C3*D3/B3*100</f>
        <v>25.333333333333336</v>
      </c>
    </row>
    <row r="4" spans="1:5" x14ac:dyDescent="0.2">
      <c r="A4" s="13" t="s">
        <v>15</v>
      </c>
      <c r="B4" s="16">
        <v>10300</v>
      </c>
      <c r="C4" s="18">
        <v>79</v>
      </c>
      <c r="D4" s="17">
        <v>35</v>
      </c>
      <c r="E4" s="22">
        <f t="shared" si="0"/>
        <v>26.844660194174757</v>
      </c>
    </row>
    <row r="5" spans="1:5" x14ac:dyDescent="0.2">
      <c r="A5" s="13" t="s">
        <v>14</v>
      </c>
      <c r="B5" s="16">
        <v>10600</v>
      </c>
      <c r="C5" s="18">
        <v>80</v>
      </c>
      <c r="D5" s="17">
        <v>35</v>
      </c>
      <c r="E5" s="22">
        <f t="shared" si="0"/>
        <v>26.415094339622641</v>
      </c>
    </row>
    <row r="6" spans="1:5" x14ac:dyDescent="0.2">
      <c r="A6" s="13" t="s">
        <v>16</v>
      </c>
      <c r="B6" s="16">
        <v>10000</v>
      </c>
      <c r="C6" s="18">
        <v>70</v>
      </c>
      <c r="D6" s="17">
        <v>35</v>
      </c>
      <c r="E6" s="22">
        <f t="shared" si="0"/>
        <v>24.5</v>
      </c>
    </row>
    <row r="7" spans="1:5" x14ac:dyDescent="0.2">
      <c r="A7" s="13" t="s">
        <v>5</v>
      </c>
      <c r="B7" s="16">
        <v>10400</v>
      </c>
      <c r="C7" s="18">
        <v>73</v>
      </c>
      <c r="D7" s="17">
        <v>35</v>
      </c>
      <c r="E7" s="22">
        <f t="shared" si="0"/>
        <v>24.56730769230769</v>
      </c>
    </row>
    <row r="8" spans="1:5" x14ac:dyDescent="0.2">
      <c r="A8" s="13" t="s">
        <v>6</v>
      </c>
      <c r="B8" s="16">
        <v>10700</v>
      </c>
      <c r="C8" s="18">
        <v>76</v>
      </c>
      <c r="D8" s="17">
        <v>35</v>
      </c>
      <c r="E8" s="22">
        <f t="shared" si="0"/>
        <v>24.859813084112151</v>
      </c>
    </row>
    <row r="9" spans="1:5" x14ac:dyDescent="0.2">
      <c r="A9" s="13" t="s">
        <v>7</v>
      </c>
      <c r="B9" s="16">
        <v>9925</v>
      </c>
      <c r="C9" s="18">
        <v>79</v>
      </c>
      <c r="D9" s="17">
        <v>35</v>
      </c>
      <c r="E9" s="22">
        <f t="shared" si="0"/>
        <v>27.858942065491181</v>
      </c>
    </row>
    <row r="10" spans="1:5" x14ac:dyDescent="0.2">
      <c r="A10" s="13" t="s">
        <v>8</v>
      </c>
      <c r="B10" s="16">
        <v>10200</v>
      </c>
      <c r="C10" s="18">
        <v>71</v>
      </c>
      <c r="D10" s="17">
        <v>35</v>
      </c>
      <c r="E10" s="22">
        <f t="shared" si="0"/>
        <v>24.362745098039216</v>
      </c>
    </row>
    <row r="11" spans="1:5" x14ac:dyDescent="0.2">
      <c r="A11" s="13" t="s">
        <v>9</v>
      </c>
      <c r="B11" s="16">
        <v>10100</v>
      </c>
      <c r="C11" s="18">
        <v>82</v>
      </c>
      <c r="D11" s="17">
        <v>35</v>
      </c>
      <c r="E11" s="22">
        <f t="shared" si="0"/>
        <v>28.415841584158414</v>
      </c>
    </row>
    <row r="12" spans="1:5" x14ac:dyDescent="0.2">
      <c r="A12" s="13" t="s">
        <v>10</v>
      </c>
      <c r="B12" s="16">
        <v>10250</v>
      </c>
      <c r="C12" s="18">
        <v>78</v>
      </c>
      <c r="D12" s="17">
        <v>35</v>
      </c>
      <c r="E12" s="22">
        <f t="shared" si="0"/>
        <v>26.634146341463417</v>
      </c>
    </row>
    <row r="13" spans="1:5" x14ac:dyDescent="0.2">
      <c r="A13" s="20" t="s">
        <v>11</v>
      </c>
      <c r="B13" s="16">
        <v>9950</v>
      </c>
      <c r="C13" s="18">
        <v>75</v>
      </c>
      <c r="D13" s="17">
        <v>35</v>
      </c>
      <c r="E13" s="22">
        <f t="shared" si="0"/>
        <v>26.38190954773869</v>
      </c>
    </row>
    <row r="14" spans="1:5" x14ac:dyDescent="0.2">
      <c r="A14" s="14"/>
      <c r="B14" s="14"/>
      <c r="C14" s="14"/>
      <c r="D14" s="14"/>
      <c r="E14" s="25">
        <f>AVERAGEA(E2:E13)</f>
        <v>26.027950786838137</v>
      </c>
    </row>
    <row r="15" spans="1:5" x14ac:dyDescent="0.2">
      <c r="A15" s="14"/>
      <c r="B15" s="14"/>
      <c r="C15" s="14"/>
      <c r="D15" s="14"/>
    </row>
    <row r="16" spans="1:5" x14ac:dyDescent="0.2">
      <c r="A16" s="14"/>
      <c r="B16" s="14"/>
      <c r="C16" s="14"/>
      <c r="D16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C2" sqref="C2:C13"/>
    </sheetView>
  </sheetViews>
  <sheetFormatPr defaultRowHeight="12" x14ac:dyDescent="0.2"/>
  <cols>
    <col min="1" max="1" width="9.140625" style="10"/>
    <col min="2" max="2" width="12.140625" style="10" customWidth="1"/>
    <col min="3" max="3" width="13.7109375" style="10" customWidth="1"/>
    <col min="4" max="4" width="9.140625" style="10"/>
    <col min="5" max="5" width="10.7109375" style="10" customWidth="1"/>
    <col min="6" max="16384" width="9.140625" style="10"/>
  </cols>
  <sheetData>
    <row r="1" spans="1:5" ht="24" x14ac:dyDescent="0.2">
      <c r="A1" s="11" t="s">
        <v>0</v>
      </c>
      <c r="B1" s="12" t="s">
        <v>20</v>
      </c>
      <c r="C1" s="11" t="s">
        <v>23</v>
      </c>
      <c r="D1" s="12" t="s">
        <v>24</v>
      </c>
      <c r="E1" s="21" t="s">
        <v>25</v>
      </c>
    </row>
    <row r="2" spans="1:5" x14ac:dyDescent="0.2">
      <c r="A2" s="13" t="s">
        <v>12</v>
      </c>
      <c r="B2" s="16">
        <v>48230</v>
      </c>
      <c r="C2" s="18">
        <v>2200</v>
      </c>
      <c r="D2" s="17">
        <v>21</v>
      </c>
      <c r="E2" s="22">
        <f>C2*D2/B2*100</f>
        <v>95.791001451378804</v>
      </c>
    </row>
    <row r="3" spans="1:5" x14ac:dyDescent="0.2">
      <c r="A3" s="13" t="s">
        <v>13</v>
      </c>
      <c r="B3" s="16">
        <v>54150</v>
      </c>
      <c r="C3" s="18">
        <v>2300</v>
      </c>
      <c r="D3" s="17">
        <v>22</v>
      </c>
      <c r="E3" s="22">
        <f t="shared" ref="E3:E13" si="0">C3*D3/B3*100</f>
        <v>93.444136657433049</v>
      </c>
    </row>
    <row r="4" spans="1:5" x14ac:dyDescent="0.2">
      <c r="A4" s="13" t="s">
        <v>15</v>
      </c>
      <c r="B4" s="16">
        <v>60350</v>
      </c>
      <c r="C4" s="18">
        <v>2500</v>
      </c>
      <c r="D4" s="17">
        <v>21</v>
      </c>
      <c r="E4" s="22">
        <f t="shared" si="0"/>
        <v>86.99254349627175</v>
      </c>
    </row>
    <row r="5" spans="1:5" x14ac:dyDescent="0.2">
      <c r="A5" s="13" t="s">
        <v>14</v>
      </c>
      <c r="B5" s="16">
        <v>73800</v>
      </c>
      <c r="C5" s="18">
        <v>2600</v>
      </c>
      <c r="D5" s="17">
        <v>24</v>
      </c>
      <c r="E5" s="22">
        <f t="shared" si="0"/>
        <v>84.552845528455293</v>
      </c>
    </row>
    <row r="6" spans="1:5" x14ac:dyDescent="0.2">
      <c r="A6" s="13" t="s">
        <v>16</v>
      </c>
      <c r="B6" s="16">
        <v>81050</v>
      </c>
      <c r="C6" s="18">
        <v>2200</v>
      </c>
      <c r="D6" s="17">
        <v>21</v>
      </c>
      <c r="E6" s="22">
        <f t="shared" si="0"/>
        <v>57.001850709438614</v>
      </c>
    </row>
    <row r="7" spans="1:5" x14ac:dyDescent="0.2">
      <c r="A7" s="13" t="s">
        <v>5</v>
      </c>
      <c r="B7" s="16">
        <v>54850</v>
      </c>
      <c r="C7" s="18">
        <v>2100</v>
      </c>
      <c r="D7" s="17">
        <v>23</v>
      </c>
      <c r="E7" s="22">
        <f t="shared" si="0"/>
        <v>88.058340929808566</v>
      </c>
    </row>
    <row r="8" spans="1:5" x14ac:dyDescent="0.2">
      <c r="A8" s="13" t="s">
        <v>6</v>
      </c>
      <c r="B8" s="16">
        <v>63450</v>
      </c>
      <c r="C8" s="18">
        <v>2500</v>
      </c>
      <c r="D8" s="17">
        <v>24</v>
      </c>
      <c r="E8" s="22">
        <f t="shared" si="0"/>
        <v>94.562647754137117</v>
      </c>
    </row>
    <row r="9" spans="1:5" x14ac:dyDescent="0.2">
      <c r="A9" s="13" t="s">
        <v>7</v>
      </c>
      <c r="B9" s="16">
        <v>63585</v>
      </c>
      <c r="C9" s="18">
        <v>2600</v>
      </c>
      <c r="D9" s="17">
        <v>19</v>
      </c>
      <c r="E9" s="22">
        <f t="shared" si="0"/>
        <v>77.691279389793195</v>
      </c>
    </row>
    <row r="10" spans="1:5" x14ac:dyDescent="0.2">
      <c r="A10" s="13" t="s">
        <v>8</v>
      </c>
      <c r="B10" s="16">
        <v>81220</v>
      </c>
      <c r="C10" s="18">
        <v>2600</v>
      </c>
      <c r="D10" s="17">
        <v>18</v>
      </c>
      <c r="E10" s="22">
        <f t="shared" si="0"/>
        <v>57.621275547894612</v>
      </c>
    </row>
    <row r="11" spans="1:5" x14ac:dyDescent="0.2">
      <c r="A11" s="13" t="s">
        <v>9</v>
      </c>
      <c r="B11" s="16">
        <v>73000</v>
      </c>
      <c r="C11" s="18">
        <v>2700</v>
      </c>
      <c r="D11" s="17">
        <v>20</v>
      </c>
      <c r="E11" s="22">
        <f t="shared" si="0"/>
        <v>73.972602739726028</v>
      </c>
    </row>
    <row r="12" spans="1:5" x14ac:dyDescent="0.2">
      <c r="A12" s="13" t="s">
        <v>10</v>
      </c>
      <c r="B12" s="16">
        <v>62450</v>
      </c>
      <c r="C12" s="18">
        <v>2700</v>
      </c>
      <c r="D12" s="17">
        <v>20</v>
      </c>
      <c r="E12" s="22">
        <f t="shared" si="0"/>
        <v>86.469175340272216</v>
      </c>
    </row>
    <row r="13" spans="1:5" x14ac:dyDescent="0.2">
      <c r="A13" s="20" t="s">
        <v>11</v>
      </c>
      <c r="B13" s="16">
        <v>84900</v>
      </c>
      <c r="C13" s="18">
        <v>2800</v>
      </c>
      <c r="D13" s="17">
        <v>21</v>
      </c>
      <c r="E13" s="22">
        <f t="shared" si="0"/>
        <v>69.257950530035345</v>
      </c>
    </row>
    <row r="14" spans="1:5" x14ac:dyDescent="0.2">
      <c r="A14" s="14"/>
      <c r="B14" s="14"/>
      <c r="C14" s="14"/>
      <c r="D14" s="14"/>
      <c r="E14" s="25">
        <f>AVERAGEA(E2:E13)</f>
        <v>80.451304172887049</v>
      </c>
    </row>
    <row r="15" spans="1:5" x14ac:dyDescent="0.2">
      <c r="A15" s="14"/>
      <c r="B15" s="14"/>
      <c r="C15" s="14"/>
      <c r="D15" s="14"/>
    </row>
    <row r="16" spans="1:5" x14ac:dyDescent="0.2">
      <c r="A16" s="14"/>
      <c r="B16" s="14"/>
      <c r="C16" s="14"/>
      <c r="D16" s="1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K22" sqref="K22"/>
    </sheetView>
  </sheetViews>
  <sheetFormatPr defaultRowHeight="12.75" x14ac:dyDescent="0.2"/>
  <cols>
    <col min="1" max="1" width="12.28515625" style="2" customWidth="1"/>
    <col min="2" max="2" width="9.140625" style="2"/>
    <col min="3" max="3" width="9.85546875" style="2" customWidth="1"/>
    <col min="4" max="4" width="10.5703125" style="2" customWidth="1"/>
    <col min="5" max="6" width="9.140625" style="2"/>
    <col min="7" max="7" width="4.140625" style="2" customWidth="1"/>
    <col min="8" max="8" width="26.28515625" style="2" customWidth="1"/>
    <col min="9" max="16384" width="9.140625" style="2"/>
  </cols>
  <sheetData>
    <row r="1" spans="1:8" ht="24" x14ac:dyDescent="0.2">
      <c r="A1" s="11" t="s">
        <v>0</v>
      </c>
      <c r="B1" s="12" t="s">
        <v>26</v>
      </c>
      <c r="C1" s="12" t="s">
        <v>23</v>
      </c>
      <c r="D1" s="12" t="s">
        <v>27</v>
      </c>
    </row>
    <row r="2" spans="1:8" x14ac:dyDescent="0.2">
      <c r="A2" s="13" t="s">
        <v>12</v>
      </c>
      <c r="B2" s="24">
        <v>6</v>
      </c>
      <c r="C2" s="18">
        <v>74</v>
      </c>
      <c r="D2" s="19">
        <f>C2-B2/C2*100</f>
        <v>65.891891891891888</v>
      </c>
    </row>
    <row r="3" spans="1:8" x14ac:dyDescent="0.2">
      <c r="A3" s="13" t="s">
        <v>13</v>
      </c>
      <c r="B3" s="24">
        <v>5</v>
      </c>
      <c r="C3" s="18">
        <v>76</v>
      </c>
      <c r="D3" s="19">
        <f t="shared" ref="D3:D13" si="0">C3-B3/C3*100</f>
        <v>69.421052631578945</v>
      </c>
    </row>
    <row r="4" spans="1:8" x14ac:dyDescent="0.2">
      <c r="A4" s="13" t="s">
        <v>15</v>
      </c>
      <c r="B4" s="24">
        <v>3</v>
      </c>
      <c r="C4" s="18">
        <v>79</v>
      </c>
      <c r="D4" s="19">
        <f t="shared" si="0"/>
        <v>75.202531645569621</v>
      </c>
    </row>
    <row r="5" spans="1:8" x14ac:dyDescent="0.2">
      <c r="A5" s="13" t="s">
        <v>14</v>
      </c>
      <c r="B5" s="24">
        <v>2</v>
      </c>
      <c r="C5" s="18">
        <v>80</v>
      </c>
      <c r="D5" s="19">
        <f t="shared" si="0"/>
        <v>77.5</v>
      </c>
      <c r="H5" s="2">
        <v>89.177979539999995</v>
      </c>
    </row>
    <row r="6" spans="1:8" x14ac:dyDescent="0.2">
      <c r="A6" s="13" t="s">
        <v>16</v>
      </c>
      <c r="B6" s="24">
        <v>6</v>
      </c>
      <c r="C6" s="18">
        <v>70</v>
      </c>
      <c r="D6" s="19">
        <f t="shared" si="0"/>
        <v>61.428571428571431</v>
      </c>
      <c r="H6" s="2">
        <v>90</v>
      </c>
    </row>
    <row r="7" spans="1:8" x14ac:dyDescent="0.2">
      <c r="A7" s="13" t="s">
        <v>5</v>
      </c>
      <c r="B7" s="24">
        <v>4</v>
      </c>
      <c r="C7" s="18">
        <v>73</v>
      </c>
      <c r="D7" s="19">
        <f t="shared" si="0"/>
        <v>67.520547945205479</v>
      </c>
      <c r="H7" s="2" t="s">
        <v>29</v>
      </c>
    </row>
    <row r="8" spans="1:8" x14ac:dyDescent="0.2">
      <c r="A8" s="13" t="s">
        <v>6</v>
      </c>
      <c r="B8" s="24">
        <v>3</v>
      </c>
      <c r="C8" s="18">
        <v>76</v>
      </c>
      <c r="D8" s="19">
        <f t="shared" si="0"/>
        <v>72.05263157894737</v>
      </c>
      <c r="H8" s="2">
        <v>76.914862139999997</v>
      </c>
    </row>
    <row r="9" spans="1:8" x14ac:dyDescent="0.2">
      <c r="A9" s="13" t="s">
        <v>7</v>
      </c>
      <c r="B9" s="24">
        <v>2</v>
      </c>
      <c r="C9" s="18">
        <v>79</v>
      </c>
      <c r="D9" s="19">
        <f t="shared" si="0"/>
        <v>76.468354430379748</v>
      </c>
      <c r="H9" s="2">
        <v>95</v>
      </c>
    </row>
    <row r="10" spans="1:8" x14ac:dyDescent="0.2">
      <c r="A10" s="13" t="s">
        <v>8</v>
      </c>
      <c r="B10" s="24">
        <v>2</v>
      </c>
      <c r="C10" s="18">
        <v>71</v>
      </c>
      <c r="D10" s="19">
        <f t="shared" si="0"/>
        <v>68.183098591549296</v>
      </c>
      <c r="H10" s="2" t="s">
        <v>30</v>
      </c>
    </row>
    <row r="11" spans="1:8" x14ac:dyDescent="0.2">
      <c r="A11" s="13" t="s">
        <v>9</v>
      </c>
      <c r="B11" s="24">
        <v>1</v>
      </c>
      <c r="C11" s="18">
        <v>82</v>
      </c>
      <c r="D11" s="19">
        <f t="shared" si="0"/>
        <v>80.780487804878049</v>
      </c>
      <c r="H11" s="2">
        <v>99.051071429999993</v>
      </c>
    </row>
    <row r="12" spans="1:8" x14ac:dyDescent="0.2">
      <c r="A12" s="13" t="s">
        <v>10</v>
      </c>
      <c r="B12" s="24">
        <v>1</v>
      </c>
      <c r="C12" s="18">
        <v>78</v>
      </c>
      <c r="D12" s="19">
        <f t="shared" si="0"/>
        <v>76.717948717948715</v>
      </c>
    </row>
    <row r="13" spans="1:8" x14ac:dyDescent="0.2">
      <c r="A13" s="20" t="s">
        <v>11</v>
      </c>
      <c r="B13" s="24">
        <v>0</v>
      </c>
      <c r="C13" s="18">
        <v>75</v>
      </c>
      <c r="D13" s="19">
        <f t="shared" si="0"/>
        <v>75</v>
      </c>
      <c r="H13" s="2">
        <f>H5*H8*H11</f>
        <v>679402.39288052591</v>
      </c>
    </row>
    <row r="14" spans="1:8" x14ac:dyDescent="0.2">
      <c r="A14" s="33" t="s">
        <v>28</v>
      </c>
      <c r="B14" s="33"/>
      <c r="C14" s="33"/>
      <c r="D14" s="19">
        <f>AVERAGE(D2:D13)</f>
        <v>72.180593055543369</v>
      </c>
    </row>
    <row r="15" spans="1:8" x14ac:dyDescent="0.2">
      <c r="A15" s="1"/>
    </row>
    <row r="16" spans="1:8" x14ac:dyDescent="0.2">
      <c r="A16" s="1"/>
    </row>
  </sheetData>
  <mergeCells count="1">
    <mergeCell ref="A14:C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9"/>
  <sheetViews>
    <sheetView tabSelected="1" workbookViewId="0">
      <selection activeCell="B18" sqref="B18"/>
    </sheetView>
  </sheetViews>
  <sheetFormatPr defaultRowHeight="15" x14ac:dyDescent="0.25"/>
  <cols>
    <col min="2" max="2" width="32.28515625" customWidth="1"/>
    <col min="3" max="3" width="25.42578125" customWidth="1"/>
  </cols>
  <sheetData>
    <row r="3" spans="2:3" x14ac:dyDescent="0.25">
      <c r="B3" t="s">
        <v>36</v>
      </c>
      <c r="C3" t="s">
        <v>37</v>
      </c>
    </row>
    <row r="4" spans="2:3" x14ac:dyDescent="0.25">
      <c r="B4">
        <v>2015</v>
      </c>
      <c r="C4">
        <v>22.5</v>
      </c>
    </row>
    <row r="5" spans="2:3" x14ac:dyDescent="0.25">
      <c r="B5">
        <v>2016</v>
      </c>
      <c r="C5">
        <v>19.3</v>
      </c>
    </row>
    <row r="6" spans="2:3" x14ac:dyDescent="0.25">
      <c r="B6">
        <v>2017</v>
      </c>
      <c r="C6">
        <v>23.6</v>
      </c>
    </row>
    <row r="7" spans="2:3" x14ac:dyDescent="0.25">
      <c r="B7">
        <v>2018</v>
      </c>
      <c r="C7">
        <v>22.7</v>
      </c>
    </row>
    <row r="8" spans="2:3" x14ac:dyDescent="0.25">
      <c r="B8">
        <v>2019</v>
      </c>
      <c r="C8">
        <v>24.9</v>
      </c>
    </row>
    <row r="9" spans="2:3" x14ac:dyDescent="0.25">
      <c r="B9">
        <v>2020</v>
      </c>
      <c r="C9">
        <v>23.2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Jumlah jam kerja</vt:lpstr>
      <vt:lpstr>Jumlah produksi Listrik</vt:lpstr>
      <vt:lpstr>Availability</vt:lpstr>
      <vt:lpstr>OEE akhir</vt:lpstr>
      <vt:lpstr>OEE awal</vt:lpstr>
      <vt:lpstr>performance sebelum</vt:lpstr>
      <vt:lpstr>performance sesudah</vt:lpstr>
      <vt:lpstr>Quality </vt:lpstr>
      <vt:lpstr>grafik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2020-09-04T22:38:04Z</dcterms:created>
  <dcterms:modified xsi:type="dcterms:W3CDTF">2021-08-20T11:19:53Z</dcterms:modified>
</cp:coreProperties>
</file>